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cwen365-my.sharepoint.com/personal/kristye_coomer_phhmortgage_com/Documents/Desktop/KC Projects/Non-QM/Calculators/"/>
    </mc:Choice>
  </mc:AlternateContent>
  <xr:revisionPtr revIDLastSave="0" documentId="8_{4EA0BE59-B50F-41C9-BD1F-4AD19B14DE86}" xr6:coauthVersionLast="47" xr6:coauthVersionMax="47" xr10:uidLastSave="{00000000-0000-0000-0000-000000000000}"/>
  <bookViews>
    <workbookView xWindow="28680" yWindow="-1365" windowWidth="29040" windowHeight="15720" tabRatio="596" xr2:uid="{5DE8D86B-93B3-4F66-A039-B2EEFA533B96}"/>
  </bookViews>
  <sheets>
    <sheet name="Asset Calculators" sheetId="3" r:id="rId1"/>
    <sheet name="formulas" sheetId="2" state="hidden" r:id="rId2"/>
  </sheets>
  <definedNames>
    <definedName name="asset">formulas!$A$2:$B$4</definedName>
    <definedName name="asset2">formulas!$A$2:$B$5</definedName>
    <definedName name="datavalidationlist">formulas!$A$2:$A$4</definedName>
    <definedName name="_xlnm.Print_Area" localSheetId="0">'Asset Calculators'!$A$1:$E$73</definedName>
    <definedName name="xlValidateLIst">formulas!$A$2:$A$4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E14" i="3" s="1"/>
  <c r="E62" i="3" l="1"/>
  <c r="E63" i="3" s="1"/>
  <c r="E59" i="3"/>
  <c r="D60" i="3" s="1"/>
  <c r="E54" i="3"/>
  <c r="E55" i="3" s="1"/>
  <c r="E51" i="3"/>
  <c r="D52" i="3" s="1"/>
  <c r="E46" i="3"/>
  <c r="E47" i="3" s="1"/>
  <c r="E43" i="3"/>
  <c r="D44" i="3" s="1"/>
  <c r="E38" i="3"/>
  <c r="E39" i="3" s="1"/>
  <c r="E35" i="3"/>
  <c r="D36" i="3" s="1"/>
  <c r="E30" i="3"/>
  <c r="E31" i="3" s="1"/>
  <c r="E27" i="3"/>
  <c r="D28" i="3" s="1"/>
  <c r="E22" i="3"/>
  <c r="E23" i="3" s="1"/>
  <c r="E19" i="3"/>
  <c r="D20" i="3" s="1"/>
  <c r="B9" i="3" l="1"/>
  <c r="B10" i="3" s="1"/>
  <c r="B11" i="3" s="1"/>
  <c r="E11" i="3"/>
  <c r="E13" i="3" l="1"/>
  <c r="E15" i="3" l="1"/>
  <c r="E16" i="3" s="1"/>
</calcChain>
</file>

<file path=xl/sharedStrings.xml><?xml version="1.0" encoding="utf-8"?>
<sst xmlns="http://schemas.openxmlformats.org/spreadsheetml/2006/main" count="95" uniqueCount="41">
  <si>
    <t>DISCLAIMER:</t>
  </si>
  <si>
    <t xml:space="preserve">The results provided do not constitute either a pre-qualification or a credit decision.  </t>
  </si>
  <si>
    <t>Comments:</t>
  </si>
  <si>
    <t>Borrower Name:</t>
  </si>
  <si>
    <t>Calculator Completed by:</t>
  </si>
  <si>
    <t>Ending Account Balance</t>
  </si>
  <si>
    <t>Account #1:</t>
  </si>
  <si>
    <t>Account #3:</t>
  </si>
  <si>
    <t>Account #2:</t>
  </si>
  <si>
    <t>Statements</t>
  </si>
  <si>
    <t>Checking/Savings/CD/Money Market</t>
  </si>
  <si>
    <t>Type of Account:</t>
  </si>
  <si>
    <t>Bank/Financial Institution:</t>
  </si>
  <si>
    <t>Account Number:</t>
  </si>
  <si>
    <t>Eligible Percentage of Funds:</t>
  </si>
  <si>
    <t>Month 1 Statement (Most Recent Statement)</t>
  </si>
  <si>
    <t>Account #4:</t>
  </si>
  <si>
    <t>Account #5:</t>
  </si>
  <si>
    <t>Account #6:</t>
  </si>
  <si>
    <t>Total Eligible Qualifying Assets from this Account:</t>
  </si>
  <si>
    <t>Loan Number:</t>
  </si>
  <si>
    <t>Month 6 Statement</t>
  </si>
  <si>
    <t>Stocks/Bonds/MutualFunds/Retirement Funds</t>
  </si>
  <si>
    <t>Vested Retirement Funds</t>
  </si>
  <si>
    <t>Total of Eligible Qualifying Assets:</t>
  </si>
  <si>
    <t xml:space="preserve"> Asset Depletion and Asset Utilization Calculator</t>
  </si>
  <si>
    <t>Variance between Most Recent Statement &amp; 6 Month's Balance:</t>
  </si>
  <si>
    <t>Qualifying Monthly Income Derived from Asset Depletion:</t>
  </si>
  <si>
    <t>Residual Income:</t>
  </si>
  <si>
    <t>Are the Post Closing Assets sufficient?</t>
  </si>
  <si>
    <t>Monthly Obligations (Subject PITIA and all debt):</t>
  </si>
  <si>
    <t>Loan Amount:</t>
  </si>
  <si>
    <t>Eligible Assets after deducting DP, CC, PP, and Reserves:</t>
  </si>
  <si>
    <t>Total Reserves:</t>
  </si>
  <si>
    <t>Total Down Payment, Closing Costs and Prepaids:</t>
  </si>
  <si>
    <t>Does the borrower qualify for Asset Utilization?</t>
  </si>
  <si>
    <t>Is the Residual Income sufficient?</t>
  </si>
  <si>
    <t>Post Closing Assets required to cover loan amount, DP, CC, PP, and 60 months of obligations:</t>
  </si>
  <si>
    <t>Asset Depletion Calculation</t>
  </si>
  <si>
    <t>Asset Utilization Calculation</t>
  </si>
  <si>
    <t xml:space="preserve">The calculation results provided are subject to change at the time of Underwriting. New or updated documentation, and/or loan specifics may require a revised calculation for the purposes of qualifying.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</si>
</sst>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4"/>
      <color theme="4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i/>
      <sz val="14"/>
      <color rgb="FFFF0000"/>
      <name val="Arial"/>
      <family val="2"/>
    </font>
    <font>
      <b/>
      <u/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4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F20EF"/>
        <bgColor indexed="64"/>
      </patternFill>
    </fill>
    <fill>
      <patternFill patternType="solid">
        <fgColor rgb="FFF4F4F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9" fontId="0" fillId="0" borderId="0" xfId="0" applyNumberFormat="1"/>
    <xf numFmtId="9" fontId="2" fillId="0" borderId="0" xfId="0" applyNumberFormat="1" applyFont="1"/>
    <xf numFmtId="0" fontId="2" fillId="0" borderId="0" xfId="0" applyFont="1" applyAlignment="1">
      <alignment horizontal="left"/>
    </xf>
    <xf numFmtId="0" fontId="0" fillId="3" borderId="0" xfId="0" applyFill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vertical="center"/>
    </xf>
    <xf numFmtId="165" fontId="5" fillId="0" borderId="6" xfId="1" applyNumberFormat="1" applyFont="1" applyBorder="1" applyAlignment="1" applyProtection="1">
      <alignment horizontal="center"/>
      <protection locked="0"/>
    </xf>
    <xf numFmtId="0" fontId="5" fillId="2" borderId="30" xfId="0" applyFont="1" applyFill="1" applyBorder="1" applyAlignment="1">
      <alignment vertical="center"/>
    </xf>
    <xf numFmtId="165" fontId="5" fillId="0" borderId="6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7" fillId="2" borderId="8" xfId="0" applyFont="1" applyFill="1" applyBorder="1"/>
    <xf numFmtId="0" fontId="8" fillId="2" borderId="3" xfId="0" applyFont="1" applyFill="1" applyBorder="1"/>
    <xf numFmtId="0" fontId="8" fillId="2" borderId="0" xfId="0" applyFont="1" applyFill="1"/>
    <xf numFmtId="0" fontId="7" fillId="2" borderId="0" xfId="0" applyFont="1" applyFill="1"/>
    <xf numFmtId="164" fontId="5" fillId="0" borderId="6" xfId="0" applyNumberFormat="1" applyFont="1" applyBorder="1" applyAlignment="1" applyProtection="1">
      <alignment horizontal="center" vertical="center"/>
      <protection locked="0"/>
    </xf>
    <xf numFmtId="165" fontId="5" fillId="0" borderId="6" xfId="0" applyNumberFormat="1" applyFont="1" applyBorder="1" applyAlignment="1" applyProtection="1">
      <alignment horizontal="center"/>
      <protection locked="0"/>
    </xf>
    <xf numFmtId="164" fontId="9" fillId="4" borderId="1" xfId="1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vertical="center"/>
    </xf>
    <xf numFmtId="164" fontId="9" fillId="2" borderId="0" xfId="1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</xf>
    <xf numFmtId="164" fontId="9" fillId="4" borderId="4" xfId="0" applyNumberFormat="1" applyFont="1" applyFill="1" applyBorder="1" applyAlignment="1">
      <alignment horizontal="center" vertical="center" wrapText="1"/>
    </xf>
    <xf numFmtId="5" fontId="9" fillId="4" borderId="6" xfId="2" applyNumberFormat="1" applyFont="1" applyFill="1" applyBorder="1" applyAlignment="1" applyProtection="1">
      <alignment horizontal="center" vertical="center" wrapText="1"/>
    </xf>
    <xf numFmtId="0" fontId="8" fillId="2" borderId="8" xfId="0" applyFont="1" applyFill="1" applyBorder="1"/>
    <xf numFmtId="0" fontId="13" fillId="2" borderId="0" xfId="0" applyFont="1" applyFill="1"/>
    <xf numFmtId="164" fontId="14" fillId="2" borderId="0" xfId="1" applyNumberFormat="1" applyFont="1" applyFill="1" applyBorder="1" applyAlignment="1" applyProtection="1">
      <alignment horizontal="right" vertical="center"/>
      <protection locked="0"/>
    </xf>
    <xf numFmtId="164" fontId="13" fillId="2" borderId="0" xfId="1" applyNumberFormat="1" applyFont="1" applyFill="1" applyBorder="1" applyAlignment="1" applyProtection="1">
      <alignment horizontal="right" vertical="center"/>
    </xf>
    <xf numFmtId="0" fontId="7" fillId="2" borderId="3" xfId="0" applyFont="1" applyFill="1" applyBorder="1"/>
    <xf numFmtId="0" fontId="7" fillId="2" borderId="12" xfId="0" applyFont="1" applyFill="1" applyBorder="1"/>
    <xf numFmtId="0" fontId="13" fillId="2" borderId="20" xfId="0" applyFont="1" applyFill="1" applyBorder="1"/>
    <xf numFmtId="164" fontId="14" fillId="2" borderId="20" xfId="1" applyNumberFormat="1" applyFont="1" applyFill="1" applyBorder="1" applyAlignment="1" applyProtection="1">
      <alignment horizontal="right" vertical="center"/>
      <protection locked="0"/>
    </xf>
    <xf numFmtId="164" fontId="16" fillId="2" borderId="19" xfId="0" applyNumberFormat="1" applyFont="1" applyFill="1" applyBorder="1" applyAlignment="1">
      <alignment horizontal="center" vertical="center" wrapText="1"/>
    </xf>
    <xf numFmtId="5" fontId="16" fillId="2" borderId="23" xfId="2" applyNumberFormat="1" applyFont="1" applyFill="1" applyBorder="1" applyAlignment="1" applyProtection="1">
      <alignment horizontal="center" vertical="center" wrapText="1"/>
    </xf>
    <xf numFmtId="0" fontId="8" fillId="2" borderId="20" xfId="0" applyFont="1" applyFill="1" applyBorder="1"/>
    <xf numFmtId="164" fontId="5" fillId="0" borderId="20" xfId="1" applyNumberFormat="1" applyFont="1" applyFill="1" applyBorder="1" applyAlignment="1" applyProtection="1">
      <alignment horizontal="right" vertical="center"/>
      <protection locked="0"/>
    </xf>
    <xf numFmtId="164" fontId="8" fillId="2" borderId="0" xfId="1" applyNumberFormat="1" applyFont="1" applyFill="1" applyBorder="1" applyAlignment="1" applyProtection="1">
      <alignment horizontal="right" vertical="center"/>
    </xf>
    <xf numFmtId="0" fontId="4" fillId="5" borderId="5" xfId="0" applyFont="1" applyFill="1" applyBorder="1" applyAlignment="1">
      <alignment horizontal="right" vertical="center"/>
    </xf>
    <xf numFmtId="0" fontId="4" fillId="5" borderId="14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164" fontId="8" fillId="5" borderId="1" xfId="1" applyNumberFormat="1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>
      <alignment horizontal="right" vertical="center" wrapText="1"/>
    </xf>
    <xf numFmtId="164" fontId="10" fillId="5" borderId="1" xfId="1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 vertical="center"/>
    </xf>
    <xf numFmtId="164" fontId="8" fillId="5" borderId="6" xfId="1" applyNumberFormat="1" applyFont="1" applyFill="1" applyBorder="1" applyAlignment="1" applyProtection="1">
      <alignment horizontal="center" vertical="center"/>
    </xf>
    <xf numFmtId="164" fontId="10" fillId="5" borderId="6" xfId="1" applyNumberFormat="1" applyFont="1" applyFill="1" applyBorder="1" applyAlignment="1" applyProtection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9" fontId="8" fillId="5" borderId="15" xfId="2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9" fontId="8" fillId="5" borderId="6" xfId="2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9" fontId="11" fillId="5" borderId="13" xfId="2" applyFont="1" applyFill="1" applyBorder="1" applyAlignment="1" applyProtection="1">
      <alignment horizontal="center" vertical="center" wrapText="1"/>
    </xf>
    <xf numFmtId="9" fontId="11" fillId="5" borderId="12" xfId="2" applyFont="1" applyFill="1" applyBorder="1" applyAlignment="1" applyProtection="1">
      <alignment horizontal="center" vertical="center" wrapText="1"/>
    </xf>
    <xf numFmtId="9" fontId="11" fillId="5" borderId="18" xfId="2" applyFont="1" applyFill="1" applyBorder="1" applyAlignment="1" applyProtection="1">
      <alignment horizontal="center" vertical="center" wrapText="1"/>
    </xf>
    <xf numFmtId="9" fontId="11" fillId="5" borderId="23" xfId="2" applyFont="1" applyFill="1" applyBorder="1" applyAlignment="1" applyProtection="1">
      <alignment horizontal="center" vertical="center" wrapText="1"/>
    </xf>
    <xf numFmtId="0" fontId="8" fillId="2" borderId="22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left" wrapText="1"/>
    </xf>
    <xf numFmtId="0" fontId="19" fillId="2" borderId="28" xfId="0" applyFont="1" applyFill="1" applyBorder="1" applyAlignment="1">
      <alignment horizontal="left" wrapText="1"/>
    </xf>
    <xf numFmtId="0" fontId="19" fillId="2" borderId="29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horizontal="left" wrapText="1"/>
    </xf>
    <xf numFmtId="0" fontId="19" fillId="2" borderId="0" xfId="0" applyFont="1" applyFill="1" applyAlignment="1">
      <alignment horizontal="left" wrapText="1"/>
    </xf>
    <xf numFmtId="0" fontId="19" fillId="2" borderId="8" xfId="0" applyFont="1" applyFill="1" applyBorder="1" applyAlignment="1">
      <alignment horizontal="left" wrapText="1"/>
    </xf>
    <xf numFmtId="0" fontId="17" fillId="0" borderId="5" xfId="0" applyFont="1" applyBorder="1" applyAlignment="1" applyProtection="1">
      <alignment horizontal="left" vertical="top"/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/>
      <protection locked="0"/>
    </xf>
    <xf numFmtId="0" fontId="16" fillId="4" borderId="9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18" fillId="2" borderId="12" xfId="0" applyFont="1" applyFill="1" applyBorder="1" applyAlignment="1">
      <alignment horizontal="left"/>
    </xf>
    <xf numFmtId="0" fontId="16" fillId="4" borderId="17" xfId="0" applyFont="1" applyFill="1" applyBorder="1" applyAlignment="1">
      <alignment horizontal="center" vertical="top"/>
    </xf>
    <xf numFmtId="0" fontId="16" fillId="4" borderId="20" xfId="0" applyFont="1" applyFill="1" applyBorder="1" applyAlignment="1">
      <alignment horizontal="center" vertical="top"/>
    </xf>
    <xf numFmtId="0" fontId="16" fillId="4" borderId="21" xfId="0" applyFont="1" applyFill="1" applyBorder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8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2F20EF"/>
      <color rgb="FFF4F4F4"/>
      <color rgb="FF939393"/>
      <color rgb="FF007DC5"/>
      <color rgb="FF9CAFAC"/>
      <color rgb="FF0C598E"/>
      <color rgb="FFE41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47626</xdr:rowOff>
    </xdr:from>
    <xdr:to>
      <xdr:col>0</xdr:col>
      <xdr:colOff>3575792</xdr:colOff>
      <xdr:row>2</xdr:row>
      <xdr:rowOff>288799</xdr:rowOff>
    </xdr:to>
    <xdr:pic>
      <xdr:nvPicPr>
        <xdr:cNvPr id="2" name="drawing">
          <a:extLst>
            <a:ext uri="{FF2B5EF4-FFF2-40B4-BE49-F238E27FC236}">
              <a16:creationId xmlns:a16="http://schemas.microsoft.com/office/drawing/2014/main" id="{F0D500B6-906B-1A44-E85A-E7614F6E8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47626"/>
          <a:ext cx="3499591" cy="841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C476-9EFC-4F85-9230-3C721BDC4A6F}">
  <sheetPr>
    <pageSetUpPr fitToPage="1"/>
  </sheetPr>
  <dimension ref="A1:E73"/>
  <sheetViews>
    <sheetView tabSelected="1" view="pageBreakPreview" zoomScaleNormal="70" zoomScaleSheetLayoutView="100" zoomScalePageLayoutView="80" workbookViewId="0">
      <selection activeCell="B4" sqref="B4"/>
    </sheetView>
  </sheetViews>
  <sheetFormatPr defaultColWidth="9.140625" defaultRowHeight="15" x14ac:dyDescent="0.25"/>
  <cols>
    <col min="1" max="1" width="78" style="4" customWidth="1"/>
    <col min="2" max="2" width="51" style="4" customWidth="1"/>
    <col min="3" max="3" width="5.42578125" style="4" customWidth="1"/>
    <col min="4" max="4" width="79.28515625" style="4" customWidth="1"/>
    <col min="5" max="5" width="49.7109375" style="4" customWidth="1"/>
  </cols>
  <sheetData>
    <row r="1" spans="1:5" ht="26.25" customHeight="1" x14ac:dyDescent="0.25">
      <c r="A1" s="62" t="s">
        <v>25</v>
      </c>
      <c r="B1" s="63"/>
      <c r="C1" s="63"/>
      <c r="D1" s="63"/>
      <c r="E1" s="64"/>
    </row>
    <row r="2" spans="1:5" ht="21" customHeight="1" x14ac:dyDescent="0.25">
      <c r="A2" s="65"/>
      <c r="B2" s="66"/>
      <c r="C2" s="66"/>
      <c r="D2" s="66"/>
      <c r="E2" s="67"/>
    </row>
    <row r="3" spans="1:5" ht="24" customHeight="1" x14ac:dyDescent="0.25">
      <c r="A3" s="68"/>
      <c r="B3" s="69"/>
      <c r="C3" s="69"/>
      <c r="D3" s="69"/>
      <c r="E3" s="70"/>
    </row>
    <row r="4" spans="1:5" ht="18" x14ac:dyDescent="0.25">
      <c r="A4" s="42" t="s">
        <v>20</v>
      </c>
      <c r="B4" s="5"/>
      <c r="C4" s="6"/>
      <c r="D4" s="48" t="s">
        <v>34</v>
      </c>
      <c r="E4" s="7">
        <v>150000</v>
      </c>
    </row>
    <row r="5" spans="1:5" ht="18" x14ac:dyDescent="0.25">
      <c r="A5" s="42" t="s">
        <v>3</v>
      </c>
      <c r="B5" s="5"/>
      <c r="C5" s="8"/>
      <c r="D5" s="48" t="s">
        <v>33</v>
      </c>
      <c r="E5" s="9">
        <v>50000</v>
      </c>
    </row>
    <row r="6" spans="1:5" ht="18" x14ac:dyDescent="0.25">
      <c r="A6" s="43" t="s">
        <v>4</v>
      </c>
      <c r="B6" s="5"/>
      <c r="C6" s="10"/>
      <c r="D6" s="11"/>
      <c r="E6" s="12"/>
    </row>
    <row r="7" spans="1:5" ht="21" customHeight="1" x14ac:dyDescent="0.25">
      <c r="A7" s="13"/>
      <c r="B7" s="13"/>
      <c r="C7" s="14"/>
      <c r="D7" s="15"/>
      <c r="E7" s="12"/>
    </row>
    <row r="8" spans="1:5" ht="21" customHeight="1" x14ac:dyDescent="0.25">
      <c r="A8" s="84" t="s">
        <v>38</v>
      </c>
      <c r="B8" s="84"/>
      <c r="C8" s="14"/>
      <c r="D8" s="84" t="s">
        <v>39</v>
      </c>
      <c r="E8" s="85"/>
    </row>
    <row r="9" spans="1:5" ht="21" customHeight="1" x14ac:dyDescent="0.25">
      <c r="A9" s="44" t="s">
        <v>24</v>
      </c>
      <c r="B9" s="45">
        <f>E23+E31+E39+E47+E55+E63</f>
        <v>1090000</v>
      </c>
      <c r="C9" s="14"/>
      <c r="D9" s="44" t="s">
        <v>31</v>
      </c>
      <c r="E9" s="16">
        <v>750000</v>
      </c>
    </row>
    <row r="10" spans="1:5" ht="39.75" customHeight="1" x14ac:dyDescent="0.25">
      <c r="A10" s="46" t="s">
        <v>32</v>
      </c>
      <c r="B10" s="47">
        <f>B9-E4-E5</f>
        <v>890000</v>
      </c>
      <c r="C10" s="14"/>
      <c r="D10" s="49" t="s">
        <v>30</v>
      </c>
      <c r="E10" s="17">
        <v>3500</v>
      </c>
    </row>
    <row r="11" spans="1:5" ht="18" x14ac:dyDescent="0.25">
      <c r="A11" s="21" t="s">
        <v>27</v>
      </c>
      <c r="B11" s="18">
        <f>B10/60</f>
        <v>14833.333333333334</v>
      </c>
      <c r="C11" s="14"/>
      <c r="D11" s="44" t="s">
        <v>24</v>
      </c>
      <c r="E11" s="50">
        <f>E23+E31+E39+E47+E55+E63</f>
        <v>1090000</v>
      </c>
    </row>
    <row r="12" spans="1:5" ht="42" customHeight="1" x14ac:dyDescent="0.25">
      <c r="A12" s="19"/>
      <c r="B12" s="20"/>
      <c r="C12" s="14"/>
      <c r="D12" s="46" t="s">
        <v>37</v>
      </c>
      <c r="E12" s="51">
        <f>E9+E4+(E10*60)</f>
        <v>1110000</v>
      </c>
    </row>
    <row r="13" spans="1:5" ht="18" x14ac:dyDescent="0.25">
      <c r="A13" s="19"/>
      <c r="B13" s="20"/>
      <c r="C13" s="14"/>
      <c r="D13" s="46" t="s">
        <v>28</v>
      </c>
      <c r="E13" s="51">
        <f>((E11-E4)/60)-E10</f>
        <v>12166.666666666666</v>
      </c>
    </row>
    <row r="14" spans="1:5" ht="21" customHeight="1" x14ac:dyDescent="0.25">
      <c r="A14" s="15"/>
      <c r="B14" s="15"/>
      <c r="C14" s="14"/>
      <c r="D14" s="21" t="s">
        <v>29</v>
      </c>
      <c r="E14" s="22" t="str">
        <f>IF(E11&gt;0,IF(E11&gt;E12,"YES","No. Insufficient Post Closing Assets"),"")</f>
        <v>No. Insufficient Post Closing Assets</v>
      </c>
    </row>
    <row r="15" spans="1:5" ht="21" customHeight="1" x14ac:dyDescent="0.25">
      <c r="A15" s="15"/>
      <c r="B15" s="15"/>
      <c r="C15" s="14"/>
      <c r="D15" s="21" t="s">
        <v>36</v>
      </c>
      <c r="E15" s="22" t="str">
        <f>IF(E11&gt;0,IF(E13&gt;=3500,"YES","No. Residual income &lt; $3,500"),"")</f>
        <v>YES</v>
      </c>
    </row>
    <row r="16" spans="1:5" ht="21" customHeight="1" x14ac:dyDescent="0.25">
      <c r="A16" s="19"/>
      <c r="B16" s="20"/>
      <c r="C16" s="14"/>
      <c r="D16" s="21" t="s">
        <v>35</v>
      </c>
      <c r="E16" s="22" t="str">
        <f>IF(NOT(E14=""),IF(AND(E14="YES",E15="YES"),"YES","NO"),"")</f>
        <v>NO</v>
      </c>
    </row>
    <row r="17" spans="1:5" ht="18" x14ac:dyDescent="0.25">
      <c r="A17" s="80"/>
      <c r="B17" s="81"/>
      <c r="C17" s="81"/>
      <c r="D17" s="82"/>
      <c r="E17" s="83"/>
    </row>
    <row r="18" spans="1:5" ht="18" x14ac:dyDescent="0.25">
      <c r="A18" s="73" t="s">
        <v>6</v>
      </c>
      <c r="B18" s="74"/>
      <c r="C18" s="74"/>
      <c r="D18" s="74"/>
      <c r="E18" s="75"/>
    </row>
    <row r="19" spans="1:5" ht="18" x14ac:dyDescent="0.25">
      <c r="A19" s="56" t="s">
        <v>11</v>
      </c>
      <c r="B19" s="23" t="s">
        <v>10</v>
      </c>
      <c r="C19" s="24"/>
      <c r="D19" s="52" t="s">
        <v>26</v>
      </c>
      <c r="E19" s="53">
        <f>IF(B23&gt;0,(B23-B24)/B24,0)</f>
        <v>1.7964071856287425E-2</v>
      </c>
    </row>
    <row r="20" spans="1:5" ht="21" customHeight="1" x14ac:dyDescent="0.25">
      <c r="A20" s="56" t="s">
        <v>12</v>
      </c>
      <c r="B20" s="23"/>
      <c r="C20" s="24"/>
      <c r="D20" s="76" t="str">
        <f>IF(E19&gt;15%,"Increases of greater than 15% must be explained by the borrower, and may require supporting documentation to demonstrate that no adverse changes to the portfolio are expected.",IF(E19&lt;-15%,"Decreases of greater than 15% must be explained by the borrower, and may require supporting documentation to demonstrate that no adverse changes to the portfolio are expected.",""))</f>
        <v/>
      </c>
      <c r="E20" s="77"/>
    </row>
    <row r="21" spans="1:5" ht="21" customHeight="1" x14ac:dyDescent="0.25">
      <c r="A21" s="57" t="s">
        <v>13</v>
      </c>
      <c r="B21" s="23"/>
      <c r="C21" s="24"/>
      <c r="D21" s="78"/>
      <c r="E21" s="79"/>
    </row>
    <row r="22" spans="1:5" ht="21" customHeight="1" x14ac:dyDescent="0.25">
      <c r="A22" s="58" t="s">
        <v>9</v>
      </c>
      <c r="B22" s="61" t="s">
        <v>5</v>
      </c>
      <c r="C22" s="24"/>
      <c r="D22" s="54" t="s">
        <v>14</v>
      </c>
      <c r="E22" s="55">
        <f>IF(NOT(B19=""),VLOOKUP(B19,asset,2,FALSE),0)</f>
        <v>1</v>
      </c>
    </row>
    <row r="23" spans="1:5" ht="21" customHeight="1" x14ac:dyDescent="0.25">
      <c r="A23" s="59" t="s">
        <v>15</v>
      </c>
      <c r="B23" s="25">
        <v>850000</v>
      </c>
      <c r="C23" s="26"/>
      <c r="D23" s="27" t="s">
        <v>19</v>
      </c>
      <c r="E23" s="28">
        <f>B23*E22</f>
        <v>850000</v>
      </c>
    </row>
    <row r="24" spans="1:5" ht="21.75" customHeight="1" x14ac:dyDescent="0.25">
      <c r="A24" s="60" t="s">
        <v>21</v>
      </c>
      <c r="B24" s="25">
        <v>835000</v>
      </c>
      <c r="C24" s="26"/>
      <c r="D24" s="14"/>
      <c r="E24" s="29"/>
    </row>
    <row r="25" spans="1:5" ht="20.25" x14ac:dyDescent="0.3">
      <c r="A25" s="30"/>
      <c r="B25" s="31"/>
      <c r="C25" s="32"/>
      <c r="D25" s="71"/>
      <c r="E25" s="72"/>
    </row>
    <row r="26" spans="1:5" ht="18" x14ac:dyDescent="0.25">
      <c r="A26" s="73" t="s">
        <v>8</v>
      </c>
      <c r="B26" s="74"/>
      <c r="C26" s="74"/>
      <c r="D26" s="74"/>
      <c r="E26" s="75"/>
    </row>
    <row r="27" spans="1:5" ht="36" x14ac:dyDescent="0.25">
      <c r="A27" s="56" t="s">
        <v>11</v>
      </c>
      <c r="B27" s="23" t="s">
        <v>22</v>
      </c>
      <c r="C27" s="24"/>
      <c r="D27" s="52" t="s">
        <v>26</v>
      </c>
      <c r="E27" s="53">
        <f>IF(B31&gt;0,(B31-B32)/B32,0)</f>
        <v>8.6956521739130432E-2</v>
      </c>
    </row>
    <row r="28" spans="1:5" ht="18" x14ac:dyDescent="0.25">
      <c r="A28" s="56" t="s">
        <v>12</v>
      </c>
      <c r="B28" s="23"/>
      <c r="C28" s="24"/>
      <c r="D28" s="76" t="str">
        <f>IF(E27&gt;15%,"Increases of greater than 15% must be explained by the borrower, and may require supporting documentation to demonstrate that no adverse changes to the portfolio are expected.",IF(E27&lt;-15%,"Decreases of greater than 15% must be explained by the borrower, and may require supporting documentation to demonstrate that no adverse changes to the portfolio are expected.",""))</f>
        <v/>
      </c>
      <c r="E28" s="77"/>
    </row>
    <row r="29" spans="1:5" ht="21" customHeight="1" x14ac:dyDescent="0.25">
      <c r="A29" s="57" t="s">
        <v>13</v>
      </c>
      <c r="B29" s="23"/>
      <c r="C29" s="24"/>
      <c r="D29" s="78"/>
      <c r="E29" s="79"/>
    </row>
    <row r="30" spans="1:5" ht="21" customHeight="1" x14ac:dyDescent="0.25">
      <c r="A30" s="58" t="s">
        <v>9</v>
      </c>
      <c r="B30" s="61" t="s">
        <v>5</v>
      </c>
      <c r="C30" s="24"/>
      <c r="D30" s="54" t="s">
        <v>14</v>
      </c>
      <c r="E30" s="55">
        <f>IF(NOT(B27=""),VLOOKUP(B27,asset,2,FALSE),0)</f>
        <v>0.8</v>
      </c>
    </row>
    <row r="31" spans="1:5" ht="21" customHeight="1" x14ac:dyDescent="0.25">
      <c r="A31" s="59" t="s">
        <v>15</v>
      </c>
      <c r="B31" s="25">
        <v>125000</v>
      </c>
      <c r="C31" s="26"/>
      <c r="D31" s="27" t="s">
        <v>19</v>
      </c>
      <c r="E31" s="28">
        <f>B31*E30</f>
        <v>100000</v>
      </c>
    </row>
    <row r="32" spans="1:5" ht="21" customHeight="1" x14ac:dyDescent="0.25">
      <c r="A32" s="60" t="s">
        <v>21</v>
      </c>
      <c r="B32" s="25">
        <v>115000</v>
      </c>
      <c r="C32" s="26"/>
      <c r="D32" s="14"/>
      <c r="E32" s="29"/>
    </row>
    <row r="33" spans="1:5" x14ac:dyDescent="0.25">
      <c r="A33" s="15"/>
      <c r="B33" s="15"/>
      <c r="C33" s="15"/>
      <c r="D33" s="15"/>
      <c r="E33" s="12"/>
    </row>
    <row r="34" spans="1:5" ht="21" customHeight="1" x14ac:dyDescent="0.25">
      <c r="A34" s="73" t="s">
        <v>7</v>
      </c>
      <c r="B34" s="74"/>
      <c r="C34" s="74"/>
      <c r="D34" s="74"/>
      <c r="E34" s="75"/>
    </row>
    <row r="35" spans="1:5" ht="18" x14ac:dyDescent="0.25">
      <c r="A35" s="56" t="s">
        <v>11</v>
      </c>
      <c r="B35" s="23" t="s">
        <v>23</v>
      </c>
      <c r="C35" s="24"/>
      <c r="D35" s="52" t="s">
        <v>26</v>
      </c>
      <c r="E35" s="53">
        <f>IF(B39&gt;0,(B39-B40)/B40,0)</f>
        <v>8.1081081081081086E-2</v>
      </c>
    </row>
    <row r="36" spans="1:5" ht="21" customHeight="1" x14ac:dyDescent="0.25">
      <c r="A36" s="56" t="s">
        <v>12</v>
      </c>
      <c r="B36" s="23"/>
      <c r="C36" s="24"/>
      <c r="D36" s="76" t="str">
        <f>IF(E35&gt;15%,"Increases of greater than 15% must be explained by the borrower, and may require supporting documentation to demonstrate that no adverse changes to the portfolio are expected.",IF(E35&lt;-15%,"Decreases of greater than 15% must be explained by the borrower, and may require supporting documentation to demonstrate that no adverse changes to the portfolio are expected.",""))</f>
        <v/>
      </c>
      <c r="E36" s="77"/>
    </row>
    <row r="37" spans="1:5" ht="21" customHeight="1" x14ac:dyDescent="0.25">
      <c r="A37" s="57" t="s">
        <v>13</v>
      </c>
      <c r="B37" s="23"/>
      <c r="C37" s="24"/>
      <c r="D37" s="78"/>
      <c r="E37" s="79"/>
    </row>
    <row r="38" spans="1:5" ht="18" x14ac:dyDescent="0.25">
      <c r="A38" s="58" t="s">
        <v>9</v>
      </c>
      <c r="B38" s="61" t="s">
        <v>5</v>
      </c>
      <c r="C38" s="24"/>
      <c r="D38" s="54" t="s">
        <v>14</v>
      </c>
      <c r="E38" s="55">
        <f>IF(NOT(B35=""),VLOOKUP(B35,asset,2,FALSE),0)</f>
        <v>0.7</v>
      </c>
    </row>
    <row r="39" spans="1:5" ht="18" x14ac:dyDescent="0.25">
      <c r="A39" s="59" t="s">
        <v>15</v>
      </c>
      <c r="B39" s="25">
        <v>200000</v>
      </c>
      <c r="C39" s="26"/>
      <c r="D39" s="27" t="s">
        <v>19</v>
      </c>
      <c r="E39" s="28">
        <f>B39*E38</f>
        <v>140000</v>
      </c>
    </row>
    <row r="40" spans="1:5" ht="18" x14ac:dyDescent="0.25">
      <c r="A40" s="60" t="s">
        <v>21</v>
      </c>
      <c r="B40" s="25">
        <v>185000</v>
      </c>
      <c r="C40" s="26"/>
      <c r="D40" s="14"/>
      <c r="E40" s="29"/>
    </row>
    <row r="41" spans="1:5" ht="21" customHeight="1" x14ac:dyDescent="0.25">
      <c r="A41" s="15"/>
      <c r="B41" s="15"/>
      <c r="C41" s="15"/>
      <c r="D41" s="15"/>
      <c r="E41" s="12"/>
    </row>
    <row r="42" spans="1:5" ht="21" customHeight="1" x14ac:dyDescent="0.25">
      <c r="A42" s="73" t="s">
        <v>16</v>
      </c>
      <c r="B42" s="74"/>
      <c r="C42" s="74"/>
      <c r="D42" s="74"/>
      <c r="E42" s="75"/>
    </row>
    <row r="43" spans="1:5" ht="21" customHeight="1" x14ac:dyDescent="0.25">
      <c r="A43" s="56" t="s">
        <v>11</v>
      </c>
      <c r="B43" s="23"/>
      <c r="C43" s="24"/>
      <c r="D43" s="52" t="s">
        <v>26</v>
      </c>
      <c r="E43" s="53">
        <f>IF(B47&gt;0,(B47-B48)/B48,0)</f>
        <v>0</v>
      </c>
    </row>
    <row r="44" spans="1:5" ht="21" customHeight="1" x14ac:dyDescent="0.25">
      <c r="A44" s="56" t="s">
        <v>12</v>
      </c>
      <c r="B44" s="23"/>
      <c r="C44" s="24"/>
      <c r="D44" s="76" t="str">
        <f>IF(E43&gt;15%,"Increases of greater than 15% must be explained by the borrower, and may require supporting documentation to demonstrate that no adverse changes to the portfolio are expected.",IF(E43&lt;-15%,"Decreases of greater than 15% must be explained by the borrower, and may require supporting documentation to demonstrate that no adverse changes to the portfolio are expected.",""))</f>
        <v/>
      </c>
      <c r="E44" s="77"/>
    </row>
    <row r="45" spans="1:5" ht="18" x14ac:dyDescent="0.25">
      <c r="A45" s="57" t="s">
        <v>13</v>
      </c>
      <c r="B45" s="23"/>
      <c r="C45" s="24"/>
      <c r="D45" s="78"/>
      <c r="E45" s="79"/>
    </row>
    <row r="46" spans="1:5" ht="21" customHeight="1" x14ac:dyDescent="0.25">
      <c r="A46" s="58" t="s">
        <v>9</v>
      </c>
      <c r="B46" s="61" t="s">
        <v>5</v>
      </c>
      <c r="C46" s="24"/>
      <c r="D46" s="54" t="s">
        <v>14</v>
      </c>
      <c r="E46" s="55">
        <f>IF(NOT(B43=""),VLOOKUP(B43,asset,2,FALSE),0)</f>
        <v>0</v>
      </c>
    </row>
    <row r="47" spans="1:5" ht="18" x14ac:dyDescent="0.25">
      <c r="A47" s="59" t="s">
        <v>15</v>
      </c>
      <c r="B47" s="25"/>
      <c r="C47" s="26"/>
      <c r="D47" s="27" t="s">
        <v>19</v>
      </c>
      <c r="E47" s="28">
        <f>B47*E46</f>
        <v>0</v>
      </c>
    </row>
    <row r="48" spans="1:5" ht="21" customHeight="1" x14ac:dyDescent="0.25">
      <c r="A48" s="60" t="s">
        <v>21</v>
      </c>
      <c r="B48" s="25"/>
      <c r="C48" s="26"/>
      <c r="D48" s="33"/>
      <c r="E48" s="34"/>
    </row>
    <row r="49" spans="1:5" ht="21" customHeight="1" x14ac:dyDescent="0.3">
      <c r="A49" s="35"/>
      <c r="B49" s="36"/>
      <c r="C49" s="32"/>
      <c r="D49" s="37"/>
      <c r="E49" s="38"/>
    </row>
    <row r="50" spans="1:5" ht="21" customHeight="1" x14ac:dyDescent="0.25">
      <c r="A50" s="73" t="s">
        <v>17</v>
      </c>
      <c r="B50" s="74"/>
      <c r="C50" s="74"/>
      <c r="D50" s="74"/>
      <c r="E50" s="75"/>
    </row>
    <row r="51" spans="1:5" ht="21" customHeight="1" x14ac:dyDescent="0.25">
      <c r="A51" s="56" t="s">
        <v>11</v>
      </c>
      <c r="B51" s="23"/>
      <c r="C51" s="24"/>
      <c r="D51" s="52" t="s">
        <v>26</v>
      </c>
      <c r="E51" s="53">
        <f>IF(B55&gt;0,(B55-B56)/B56,0)</f>
        <v>0</v>
      </c>
    </row>
    <row r="52" spans="1:5" ht="21" customHeight="1" x14ac:dyDescent="0.25">
      <c r="A52" s="56" t="s">
        <v>12</v>
      </c>
      <c r="B52" s="23"/>
      <c r="C52" s="24"/>
      <c r="D52" s="76" t="str">
        <f>IF(E51&gt;15%,"Increases of greater than 15% must be explained by the borrower, and may require supporting documentation to demonstrate that no adverse changes to the portfolio are expected.",IF(E51&lt;-15%,"Decreases of greater than 15% must be explained by the borrower, and may require supporting documentation to demonstrate that no adverse changes to the portfolio are expected.",""))</f>
        <v/>
      </c>
      <c r="E52" s="77"/>
    </row>
    <row r="53" spans="1:5" ht="21" customHeight="1" x14ac:dyDescent="0.25">
      <c r="A53" s="57" t="s">
        <v>13</v>
      </c>
      <c r="B53" s="23"/>
      <c r="C53" s="24"/>
      <c r="D53" s="78"/>
      <c r="E53" s="79"/>
    </row>
    <row r="54" spans="1:5" ht="21" customHeight="1" x14ac:dyDescent="0.25">
      <c r="A54" s="58" t="s">
        <v>9</v>
      </c>
      <c r="B54" s="61" t="s">
        <v>5</v>
      </c>
      <c r="C54" s="24"/>
      <c r="D54" s="54" t="s">
        <v>14</v>
      </c>
      <c r="E54" s="55">
        <f>IF(NOT(B51=""),VLOOKUP(B51,asset,2,FALSE),0)</f>
        <v>0</v>
      </c>
    </row>
    <row r="55" spans="1:5" ht="21" customHeight="1" x14ac:dyDescent="0.25">
      <c r="A55" s="59" t="s">
        <v>15</v>
      </c>
      <c r="B55" s="25"/>
      <c r="C55" s="26"/>
      <c r="D55" s="27" t="s">
        <v>19</v>
      </c>
      <c r="E55" s="28">
        <f>B55*E54</f>
        <v>0</v>
      </c>
    </row>
    <row r="56" spans="1:5" ht="21" customHeight="1" x14ac:dyDescent="0.25">
      <c r="A56" s="60" t="s">
        <v>21</v>
      </c>
      <c r="B56" s="25"/>
      <c r="C56" s="26"/>
      <c r="D56" s="33"/>
      <c r="E56" s="34"/>
    </row>
    <row r="57" spans="1:5" ht="21" customHeight="1" x14ac:dyDescent="0.25">
      <c r="A57" s="39"/>
      <c r="B57" s="40"/>
      <c r="C57" s="41"/>
      <c r="D57" s="15"/>
      <c r="E57" s="12"/>
    </row>
    <row r="58" spans="1:5" ht="21" customHeight="1" x14ac:dyDescent="0.25">
      <c r="A58" s="73" t="s">
        <v>18</v>
      </c>
      <c r="B58" s="74"/>
      <c r="C58" s="74"/>
      <c r="D58" s="74"/>
      <c r="E58" s="75"/>
    </row>
    <row r="59" spans="1:5" ht="21" customHeight="1" x14ac:dyDescent="0.25">
      <c r="A59" s="56" t="s">
        <v>11</v>
      </c>
      <c r="B59" s="23"/>
      <c r="C59" s="24"/>
      <c r="D59" s="52" t="s">
        <v>26</v>
      </c>
      <c r="E59" s="53">
        <f>IF(B63&gt;0,(B63-B64)/B64,0)</f>
        <v>0</v>
      </c>
    </row>
    <row r="60" spans="1:5" ht="21" customHeight="1" x14ac:dyDescent="0.25">
      <c r="A60" s="56" t="s">
        <v>12</v>
      </c>
      <c r="B60" s="23"/>
      <c r="C60" s="24"/>
      <c r="D60" s="76" t="str">
        <f>IF(E59&gt;15%,"Increases of greater than 15% must be explained by the borrower, and may require supporting documentation to demonstrate that no adverse changes to the portfolio are expected.",IF(E59&lt;-15%,"Decreases of greater than 15% must be explained by the borrower, and may require supporting documentation to demonstrate that no adverse changes to the portfolio are expected.",""))</f>
        <v/>
      </c>
      <c r="E60" s="77"/>
    </row>
    <row r="61" spans="1:5" ht="21" customHeight="1" x14ac:dyDescent="0.25">
      <c r="A61" s="57" t="s">
        <v>13</v>
      </c>
      <c r="B61" s="23"/>
      <c r="C61" s="24"/>
      <c r="D61" s="78"/>
      <c r="E61" s="79"/>
    </row>
    <row r="62" spans="1:5" ht="21" customHeight="1" x14ac:dyDescent="0.25">
      <c r="A62" s="58" t="s">
        <v>9</v>
      </c>
      <c r="B62" s="61" t="s">
        <v>5</v>
      </c>
      <c r="C62" s="24"/>
      <c r="D62" s="54" t="s">
        <v>14</v>
      </c>
      <c r="E62" s="55">
        <f>IF(NOT(B59=""),VLOOKUP(B59,asset,2,FALSE),0)</f>
        <v>0</v>
      </c>
    </row>
    <row r="63" spans="1:5" ht="21" customHeight="1" x14ac:dyDescent="0.25">
      <c r="A63" s="59" t="s">
        <v>15</v>
      </c>
      <c r="B63" s="25"/>
      <c r="C63" s="26"/>
      <c r="D63" s="27" t="s">
        <v>19</v>
      </c>
      <c r="E63" s="28">
        <f>B63*E62</f>
        <v>0</v>
      </c>
    </row>
    <row r="64" spans="1:5" ht="21" customHeight="1" x14ac:dyDescent="0.25">
      <c r="A64" s="60" t="s">
        <v>21</v>
      </c>
      <c r="B64" s="25"/>
      <c r="C64" s="26"/>
      <c r="D64" s="33"/>
      <c r="E64" s="34"/>
    </row>
    <row r="65" spans="1:5" ht="21" customHeight="1" x14ac:dyDescent="0.3">
      <c r="A65" s="35"/>
      <c r="B65" s="36"/>
      <c r="C65" s="32"/>
      <c r="D65" s="37"/>
      <c r="E65" s="38"/>
    </row>
    <row r="66" spans="1:5" ht="20.25" x14ac:dyDescent="0.25">
      <c r="A66" s="103" t="s">
        <v>2</v>
      </c>
      <c r="B66" s="104"/>
      <c r="C66" s="104"/>
      <c r="D66" s="104"/>
      <c r="E66" s="105"/>
    </row>
    <row r="67" spans="1:5" x14ac:dyDescent="0.25">
      <c r="A67" s="92"/>
      <c r="B67" s="93"/>
      <c r="C67" s="94"/>
      <c r="D67" s="94"/>
      <c r="E67" s="95"/>
    </row>
    <row r="68" spans="1:5" x14ac:dyDescent="0.25">
      <c r="A68" s="96"/>
      <c r="B68" s="94"/>
      <c r="C68" s="94"/>
      <c r="D68" s="94"/>
      <c r="E68" s="95"/>
    </row>
    <row r="69" spans="1:5" ht="45.75" customHeight="1" x14ac:dyDescent="0.25">
      <c r="A69" s="96"/>
      <c r="B69" s="94"/>
      <c r="C69" s="94"/>
      <c r="D69" s="94"/>
      <c r="E69" s="95"/>
    </row>
    <row r="70" spans="1:5" ht="18.75" customHeight="1" x14ac:dyDescent="0.3">
      <c r="A70" s="97"/>
      <c r="B70" s="98"/>
      <c r="C70" s="98"/>
      <c r="D70" s="98"/>
      <c r="E70" s="99"/>
    </row>
    <row r="71" spans="1:5" ht="15.75" x14ac:dyDescent="0.25">
      <c r="A71" s="100" t="s">
        <v>0</v>
      </c>
      <c r="B71" s="101"/>
      <c r="C71" s="101"/>
      <c r="D71" s="101"/>
      <c r="E71" s="102"/>
    </row>
    <row r="72" spans="1:5" ht="15.75" x14ac:dyDescent="0.25">
      <c r="A72" s="89" t="s">
        <v>1</v>
      </c>
      <c r="B72" s="90"/>
      <c r="C72" s="90"/>
      <c r="D72" s="90"/>
      <c r="E72" s="91"/>
    </row>
    <row r="73" spans="1:5" ht="16.5" thickBot="1" x14ac:dyDescent="0.3">
      <c r="A73" s="86" t="s">
        <v>40</v>
      </c>
      <c r="B73" s="87"/>
      <c r="C73" s="87"/>
      <c r="D73" s="87"/>
      <c r="E73" s="88"/>
    </row>
  </sheetData>
  <sheetProtection algorithmName="SHA-512" hashValue="8G7ETzqsTrBNZbrRP8Rx1Hawm37Tdm2sLYcj0T/agp5zh7iGUDZu9CI0xQbKLojxHu29HvIAzmmQ8VbhgYmuCQ==" saltValue="xxIaQvu0AyblNjGIB4AhLg==" spinCount="100000" sheet="1" selectLockedCells="1"/>
  <mergeCells count="23">
    <mergeCell ref="A34:E34"/>
    <mergeCell ref="A73:E73"/>
    <mergeCell ref="A72:E72"/>
    <mergeCell ref="A67:E69"/>
    <mergeCell ref="A70:E70"/>
    <mergeCell ref="A71:E71"/>
    <mergeCell ref="D36:E37"/>
    <mergeCell ref="A42:E42"/>
    <mergeCell ref="A66:E66"/>
    <mergeCell ref="A58:E58"/>
    <mergeCell ref="D60:E61"/>
    <mergeCell ref="A50:E50"/>
    <mergeCell ref="D52:E53"/>
    <mergeCell ref="D44:E45"/>
    <mergeCell ref="A1:E3"/>
    <mergeCell ref="D25:E25"/>
    <mergeCell ref="A26:E26"/>
    <mergeCell ref="D28:E29"/>
    <mergeCell ref="A18:E18"/>
    <mergeCell ref="A17:E17"/>
    <mergeCell ref="D20:E21"/>
    <mergeCell ref="D8:E8"/>
    <mergeCell ref="A8:B8"/>
  </mergeCells>
  <conditionalFormatting sqref="A49 A65">
    <cfRule type="expression" dxfId="7" priority="9">
      <formula>#REF!="Arc Access"</formula>
    </cfRule>
  </conditionalFormatting>
  <conditionalFormatting sqref="B49 B65">
    <cfRule type="expression" dxfId="6" priority="6">
      <formula>#REF!="Arc Access"</formula>
    </cfRule>
  </conditionalFormatting>
  <conditionalFormatting sqref="E22:E23">
    <cfRule type="expression" dxfId="5" priority="30">
      <formula>($D$22="")</formula>
    </cfRule>
  </conditionalFormatting>
  <conditionalFormatting sqref="E30:E31">
    <cfRule type="expression" dxfId="4" priority="5">
      <formula>($D$22="")</formula>
    </cfRule>
  </conditionalFormatting>
  <conditionalFormatting sqref="E38:E39">
    <cfRule type="expression" dxfId="3" priority="4">
      <formula>($D$22="")</formula>
    </cfRule>
  </conditionalFormatting>
  <conditionalFormatting sqref="E46:E47">
    <cfRule type="expression" dxfId="2" priority="3">
      <formula>($D$22="")</formula>
    </cfRule>
  </conditionalFormatting>
  <conditionalFormatting sqref="E54:E55">
    <cfRule type="expression" dxfId="1" priority="2">
      <formula>($D$22="")</formula>
    </cfRule>
  </conditionalFormatting>
  <conditionalFormatting sqref="E62:E63">
    <cfRule type="expression" dxfId="0" priority="1">
      <formula>($D$22="")</formula>
    </cfRule>
  </conditionalFormatting>
  <dataValidations count="1">
    <dataValidation type="list" showInputMessage="1" showErrorMessage="1" sqref="B19 B27 B35 B43 B51 B59" xr:uid="{FC83068D-1922-46F7-ABA4-1E8ABAFBA2A8}">
      <formula1>datavalidationlist</formula1>
    </dataValidation>
  </dataValidations>
  <pageMargins left="0.7" right="0.7" top="0.5" bottom="0.5" header="0.3" footer="0.3"/>
  <pageSetup scale="34" orientation="portrait" r:id="rId1"/>
  <headerFooter>
    <oddFooter>&amp;LRev. 10/20/2025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ABFF-B274-4F55-8F9B-79E31CFA8F51}">
  <sheetPr codeName="Sheet2"/>
  <dimension ref="A1:B12"/>
  <sheetViews>
    <sheetView workbookViewId="0">
      <selection activeCell="A6" sqref="A6:B28"/>
    </sheetView>
  </sheetViews>
  <sheetFormatPr defaultRowHeight="15" x14ac:dyDescent="0.25"/>
  <cols>
    <col min="1" max="1" width="68.7109375" bestFit="1" customWidth="1"/>
    <col min="2" max="2" width="10" customWidth="1"/>
  </cols>
  <sheetData>
    <row r="1" spans="1:2" x14ac:dyDescent="0.25">
      <c r="B1" s="1"/>
    </row>
    <row r="2" spans="1:2" ht="15.75" x14ac:dyDescent="0.25">
      <c r="A2" s="3" t="s">
        <v>10</v>
      </c>
      <c r="B2" s="2">
        <v>1</v>
      </c>
    </row>
    <row r="3" spans="1:2" ht="15.75" x14ac:dyDescent="0.25">
      <c r="A3" s="3" t="s">
        <v>22</v>
      </c>
      <c r="B3" s="2">
        <v>0.8</v>
      </c>
    </row>
    <row r="4" spans="1:2" ht="15.75" x14ac:dyDescent="0.25">
      <c r="A4" s="3" t="s">
        <v>23</v>
      </c>
      <c r="B4" s="2">
        <v>0.7</v>
      </c>
    </row>
    <row r="6" spans="1:2" ht="15.75" x14ac:dyDescent="0.25">
      <c r="A6" s="3"/>
    </row>
    <row r="7" spans="1:2" ht="15.75" x14ac:dyDescent="0.25">
      <c r="A7" s="3"/>
      <c r="B7" s="2"/>
    </row>
    <row r="8" spans="1:2" ht="15.75" x14ac:dyDescent="0.25">
      <c r="A8" s="3"/>
      <c r="B8" s="2"/>
    </row>
    <row r="9" spans="1:2" ht="15.75" x14ac:dyDescent="0.25">
      <c r="A9" s="3"/>
      <c r="B9" s="2"/>
    </row>
    <row r="10" spans="1:2" ht="15.75" x14ac:dyDescent="0.25">
      <c r="A10" s="3"/>
    </row>
    <row r="11" spans="1:2" ht="15.75" x14ac:dyDescent="0.25">
      <c r="A11" s="3"/>
    </row>
    <row r="12" spans="1:2" ht="15.75" x14ac:dyDescent="0.25">
      <c r="A12" s="3"/>
    </row>
  </sheetData>
  <sortState xmlns:xlrd2="http://schemas.microsoft.com/office/spreadsheetml/2017/richdata2" ref="A2:B4">
    <sortCondition descending="1" ref="B2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Asset Calculators</vt:lpstr>
      <vt:lpstr>formulas</vt:lpstr>
      <vt:lpstr>asset</vt:lpstr>
      <vt:lpstr>asset2</vt:lpstr>
      <vt:lpstr>datavalidationlist</vt:lpstr>
      <vt:lpstr>'Asset Calculators'!Print_Area</vt:lpstr>
      <vt:lpstr>xlValidateLIst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Nordyk</dc:creator>
  <cp:lastModifiedBy>Coomer, Kristye</cp:lastModifiedBy>
  <cp:lastPrinted>2025-10-03T14:28:37Z</cp:lastPrinted>
  <dcterms:created xsi:type="dcterms:W3CDTF">2019-04-03T13:03:48Z</dcterms:created>
  <dcterms:modified xsi:type="dcterms:W3CDTF">2026-03-06T22:52:04Z</dcterms:modified>
</cp:coreProperties>
</file>